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" yWindow="18" windowWidth="9413" windowHeight="5005" tabRatio="775" activeTab="0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'BS'!$A$1:$J$45</definedName>
  </definedNames>
  <calcPr fullCalcOnLoad="1"/>
</workbook>
</file>

<file path=xl/sharedStrings.xml><?xml version="1.0" encoding="utf-8"?>
<sst xmlns="http://schemas.openxmlformats.org/spreadsheetml/2006/main" count="204" uniqueCount="120">
  <si>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</si>
  <si>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</si>
  <si>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</si>
  <si>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</si>
  <si>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</si>
  <si>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</si>
  <si>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</si>
  <si>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</si>
  <si>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</si>
  <si>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</si>
  <si>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</si>
  <si>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</si>
  <si>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</si>
  <si>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</si>
  <si>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</si>
  <si>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</si>
  <si>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</si>
  <si>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</si>
  <si>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</si>
  <si>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</si>
  <si>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</si>
  <si>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</si>
  <si>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</si>
  <si>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</si>
  <si>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Amortisation and depreciation</t>
  </si>
  <si>
    <t>INVESTING ACTIVITIES</t>
  </si>
  <si>
    <t>FINANCING ACTIVITIES</t>
  </si>
  <si>
    <t>NET CHANGE IN CASH AND CASH EQUIVALENTS</t>
  </si>
  <si>
    <t>INDIVIDUAL QUARTER</t>
  </si>
  <si>
    <t>Profit after taxation</t>
  </si>
  <si>
    <t>Profit before taxation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</si>
  <si>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</si>
  <si>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</si>
  <si>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</si>
  <si>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</si>
  <si>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</si>
  <si>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</si>
  <si>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</si>
  <si>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</si>
  <si>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</si>
  <si>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</si>
  <si>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</si>
  <si>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</si>
  <si>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</si>
  <si>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</si>
  <si>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</si>
  <si>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</si>
  <si>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</si>
  <si>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</si>
  <si>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</si>
  <si>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Interest Paid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</si>
  <si>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</si>
  <si>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</si>
  <si>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</si>
  <si>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</si>
  <si>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</si>
  <si>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</si>
  <si>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r>
      <t>Net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profit attributable to shareholders</t>
    </r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</si>
  <si>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</si>
  <si>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</si>
  <si>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</si>
  <si>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</si>
  <si>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</si>
  <si>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</si>
  <si>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</si>
  <si>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</si>
  <si>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</si>
  <si>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</si>
  <si>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</si>
  <si>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</si>
  <si>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</si>
  <si>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 xml:space="preserve"> for the year ended 31st December 2003)</t>
  </si>
  <si>
    <t>Adjustment for non cash items :</t>
  </si>
  <si>
    <t>for the year ended 31st December 2003)</t>
  </si>
  <si>
    <t>Balance at 31st December 2003</t>
  </si>
  <si>
    <t xml:space="preserve"> for the year ended 31st December 2003 )</t>
  </si>
  <si>
    <t>Other operating income</t>
  </si>
  <si>
    <t>Pre-acquisition profits</t>
  </si>
  <si>
    <t xml:space="preserve">The Condensed Income Statements should be read in conjunction with the audited financial statements for the year ended 31st December 2003. </t>
  </si>
  <si>
    <t>Software development expenditure</t>
  </si>
  <si>
    <t>Hire purchase payable - current</t>
  </si>
  <si>
    <t>Long term liabilities</t>
  </si>
  <si>
    <t>Hire purchase payable - non current</t>
  </si>
  <si>
    <t>31st Dec 2003</t>
  </si>
  <si>
    <t>Pre-acquisitiong profits</t>
  </si>
  <si>
    <t>Repayment of hire purchase</t>
  </si>
  <si>
    <t>Acquisition of a subsidiary</t>
  </si>
  <si>
    <t>Net cash from operations</t>
  </si>
  <si>
    <t>Tax paid</t>
  </si>
  <si>
    <t>Fixed deposits with banks</t>
  </si>
  <si>
    <t>(The Condensed Statement of changes in Equity should be read in conjunction with the audited financial statements</t>
  </si>
  <si>
    <t>Note 1</t>
  </si>
  <si>
    <t>Note 2</t>
  </si>
  <si>
    <t>Acquisition of a subsidiary:</t>
  </si>
  <si>
    <t>The assets acquired and liabilities assumed from the acquisition of a subsidiary are as follows:</t>
  </si>
  <si>
    <t>Trade debtors</t>
  </si>
  <si>
    <t>Trade and other creditors</t>
  </si>
  <si>
    <t>Less: cash and cash equivalents</t>
  </si>
  <si>
    <t>Net cash arising from acquisition of a subsidiary</t>
  </si>
  <si>
    <t>Goodwill arising on consolidation</t>
  </si>
  <si>
    <t>Purchase consideration satisfied by issuance of shares</t>
  </si>
  <si>
    <t>Purchase consideration satisfied by cash</t>
  </si>
  <si>
    <t xml:space="preserve"> For the 12 months ended 31st December 2004</t>
  </si>
  <si>
    <t>As at 31st December 2004 and 31st December 2003</t>
  </si>
  <si>
    <t xml:space="preserve"> 31st Dec 2004</t>
  </si>
  <si>
    <t>For the 12 months ended 31st December 2004</t>
  </si>
  <si>
    <t>31st Dec 2004</t>
  </si>
  <si>
    <t>12 months ended 31st December 2004</t>
  </si>
  <si>
    <t>Net profit for the 12 months ended 31st December 2004</t>
  </si>
  <si>
    <t>Balance at  31st December 2004</t>
  </si>
  <si>
    <t>Issuance of shares</t>
  </si>
  <si>
    <t>Listing expenses</t>
  </si>
  <si>
    <t>Issuance of new shares via ESOS and IPO</t>
  </si>
  <si>
    <t>Share issue expenses</t>
  </si>
  <si>
    <t>The Media Shoppe Berhad (383028-D)</t>
  </si>
  <si>
    <t>(i)  Basic (Sen)</t>
  </si>
  <si>
    <t>Net tangible assets per share (Sen)</t>
  </si>
  <si>
    <t>(ii) Diluted (Sen)</t>
  </si>
  <si>
    <t xml:space="preserve">The comparative figures for the preceding year ended 31st December 2004 are not available as this is The Media Shoppe Berhad's ("TMS" or "Company") </t>
  </si>
  <si>
    <t>first year of listing on the MESDAQ Market.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</si>
</sst>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186" fontId="0" fillId="0" borderId="5" xfId="15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0" fillId="0" borderId="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50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421875" style="0" customWidth="1"/>
    <col min="16" max="16" width="10.00390625" style="0" customWidth="1"/>
  </cols>
  <sheetData>
    <row r="1" spans="1:14" ht="12.75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2.75">
      <c r="A2" s="63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2.75">
      <c r="A4" s="65" t="s">
        <v>102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2.75">
      <c r="A5" s="62" t="s">
        <v>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4:17" ht="12.75">
      <c r="N6" s="10"/>
      <c r="O6" s="10"/>
      <c r="P6" s="10"/>
      <c r="Q6" s="10"/>
    </row>
    <row r="7" spans="1:17" ht="12.75">
      <c r="A7" s="1" t="s">
        <v>70</v>
      </c>
      <c r="N7" s="10"/>
      <c r="O7" s="10"/>
      <c r="P7" s="10"/>
      <c r="Q7" s="10"/>
    </row>
    <row r="8" spans="6:17" ht="12.75">
      <c r="F8" s="3"/>
      <c r="G8" s="61" t="s">
        <v>28</v>
      </c>
      <c r="H8" s="61"/>
      <c r="I8" s="61"/>
      <c r="J8" s="28"/>
      <c r="K8" s="61" t="s">
        <v>31</v>
      </c>
      <c r="L8" s="61"/>
      <c r="M8" s="61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2004</v>
      </c>
      <c r="H10" s="11"/>
      <c r="I10" s="11">
        <v>2003</v>
      </c>
      <c r="J10" s="2"/>
      <c r="K10" s="11">
        <v>2004</v>
      </c>
      <c r="L10" s="11"/>
      <c r="M10" s="11">
        <v>2003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32</v>
      </c>
      <c r="L11" s="3"/>
      <c r="M11" s="3" t="s">
        <v>32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38352</v>
      </c>
      <c r="H13" s="11"/>
      <c r="I13" s="19">
        <v>37986</v>
      </c>
      <c r="J13" s="2"/>
      <c r="K13" s="19">
        <f>G13</f>
        <v>38352</v>
      </c>
      <c r="L13" s="11"/>
      <c r="M13" s="19">
        <f>I13</f>
        <v>37986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1972</v>
      </c>
      <c r="H16" s="10"/>
      <c r="I16" s="30" t="s">
        <v>41</v>
      </c>
      <c r="J16" s="8"/>
      <c r="K16" s="8">
        <v>8509</v>
      </c>
      <c r="L16" s="10"/>
      <c r="M16" s="30" t="s">
        <v>41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1"/>
      <c r="N17" s="8"/>
      <c r="O17" s="10"/>
      <c r="P17" s="8"/>
      <c r="Q17" s="10"/>
    </row>
    <row r="18" spans="3:17" ht="12.75">
      <c r="C18" s="1" t="s">
        <v>76</v>
      </c>
      <c r="G18" s="4">
        <v>46</v>
      </c>
      <c r="I18" s="33" t="s">
        <v>41</v>
      </c>
      <c r="J18" s="8"/>
      <c r="K18" s="8">
        <v>87</v>
      </c>
      <c r="M18" s="33" t="s">
        <v>41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1"/>
      <c r="N19" s="8"/>
      <c r="O19" s="10"/>
      <c r="P19" s="8"/>
      <c r="Q19" s="10"/>
    </row>
    <row r="20" spans="2:17" ht="12.75">
      <c r="B20" t="s">
        <v>3</v>
      </c>
      <c r="C20" s="1" t="s">
        <v>55</v>
      </c>
      <c r="G20" s="8">
        <f>-448-900+2</f>
        <v>-1346</v>
      </c>
      <c r="H20" s="10"/>
      <c r="I20" s="30" t="s">
        <v>41</v>
      </c>
      <c r="J20" s="8"/>
      <c r="K20" s="8">
        <f>-2050-3230+7</f>
        <v>-5273</v>
      </c>
      <c r="L20" s="10"/>
      <c r="M20" s="30" t="s">
        <v>41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56</v>
      </c>
      <c r="G23" s="4">
        <f>SUM(G16:G22)</f>
        <v>672</v>
      </c>
      <c r="I23" s="33" t="s">
        <v>41</v>
      </c>
      <c r="J23" s="4"/>
      <c r="K23" s="4">
        <f>SUM(K16:K22)</f>
        <v>3323</v>
      </c>
      <c r="M23" s="33" t="s">
        <v>41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53</v>
      </c>
      <c r="G25" s="8">
        <v>-2</v>
      </c>
      <c r="I25" s="30" t="s">
        <v>41</v>
      </c>
      <c r="J25" s="4"/>
      <c r="K25" s="8">
        <v>-7</v>
      </c>
      <c r="M25" s="30" t="s">
        <v>41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30</v>
      </c>
      <c r="G28" s="4">
        <f>SUM(G23:G27)</f>
        <v>670</v>
      </c>
      <c r="I28" s="33" t="s">
        <v>41</v>
      </c>
      <c r="J28" s="4">
        <f>SUM(J23:J27)</f>
        <v>0</v>
      </c>
      <c r="K28" s="4">
        <f>SUM(K23:K27)</f>
        <v>3316</v>
      </c>
      <c r="M28" s="33" t="s">
        <v>41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-13</v>
      </c>
      <c r="I30" s="33" t="s">
        <v>41</v>
      </c>
      <c r="J30" s="4"/>
      <c r="K30" s="4">
        <v>-25</v>
      </c>
      <c r="M30" s="33" t="s">
        <v>41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29</v>
      </c>
      <c r="G32" s="4">
        <f>SUM(G28:G30)</f>
        <v>657</v>
      </c>
      <c r="I32" s="33" t="s">
        <v>41</v>
      </c>
      <c r="J32" s="4"/>
      <c r="K32" s="4">
        <f>SUM(K28:K31)</f>
        <v>3291</v>
      </c>
      <c r="M32" s="33" t="s">
        <v>41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 t="s">
        <v>41</v>
      </c>
      <c r="J34" s="4"/>
      <c r="K34" s="4">
        <v>0</v>
      </c>
      <c r="M34" s="33" t="s">
        <v>41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3:17" ht="12.75">
      <c r="C36" s="1" t="s">
        <v>77</v>
      </c>
      <c r="G36" s="4">
        <v>0</v>
      </c>
      <c r="I36" s="33" t="s">
        <v>41</v>
      </c>
      <c r="J36" s="4"/>
      <c r="K36" s="4">
        <v>-1013</v>
      </c>
      <c r="M36" s="33" t="s">
        <v>41</v>
      </c>
      <c r="N36" s="8"/>
      <c r="O36" s="10"/>
      <c r="P36" s="8"/>
      <c r="Q36" s="10"/>
    </row>
    <row r="37" spans="7:17" ht="12.75">
      <c r="G37" s="8"/>
      <c r="I37" s="34"/>
      <c r="J37" s="4"/>
      <c r="K37" s="8"/>
      <c r="M37" s="34"/>
      <c r="N37" s="8"/>
      <c r="O37" s="10"/>
      <c r="P37" s="8"/>
      <c r="Q37" s="10"/>
    </row>
    <row r="38" spans="2:17" ht="13.5" thickBot="1">
      <c r="B38" t="s">
        <v>3</v>
      </c>
      <c r="C38" s="1" t="s">
        <v>57</v>
      </c>
      <c r="G38" s="14">
        <f>SUM(G32:G37)</f>
        <v>657</v>
      </c>
      <c r="I38" s="35" t="s">
        <v>41</v>
      </c>
      <c r="J38" s="4"/>
      <c r="K38" s="14">
        <f>SUM(K32:K37)</f>
        <v>2278</v>
      </c>
      <c r="M38" s="35" t="s">
        <v>41</v>
      </c>
      <c r="N38" s="8"/>
      <c r="O38" s="10"/>
      <c r="P38" s="8"/>
      <c r="Q38" s="10"/>
    </row>
    <row r="39" spans="7:17" ht="13.5" thickTop="1">
      <c r="G39" s="4"/>
      <c r="I39" s="31"/>
      <c r="J39" s="15"/>
      <c r="K39" s="15"/>
      <c r="M39" s="31"/>
      <c r="N39" s="8"/>
      <c r="O39" s="10"/>
      <c r="P39" s="22"/>
      <c r="Q39" s="10"/>
    </row>
    <row r="40" spans="7:17" ht="12.75">
      <c r="G40" s="4"/>
      <c r="I40" s="31"/>
      <c r="J40" s="4"/>
      <c r="K40" s="4"/>
      <c r="M40" s="31"/>
      <c r="N40" s="8"/>
      <c r="O40" s="10"/>
      <c r="P40" s="8"/>
      <c r="Q40" s="10"/>
    </row>
    <row r="41" spans="2:17" ht="12.75">
      <c r="B41" t="s">
        <v>3</v>
      </c>
      <c r="C41" s="1" t="s">
        <v>23</v>
      </c>
      <c r="G41" s="4"/>
      <c r="I41" s="31"/>
      <c r="J41" s="9"/>
      <c r="K41" s="9"/>
      <c r="M41" s="31"/>
      <c r="N41" s="8"/>
      <c r="O41" s="10"/>
      <c r="P41" s="23"/>
      <c r="Q41" s="10"/>
    </row>
    <row r="42" spans="3:17" ht="12.75">
      <c r="C42" t="s">
        <v>115</v>
      </c>
      <c r="G42" s="50">
        <f>G38/109020.267*100</f>
        <v>0.6026402411947862</v>
      </c>
      <c r="H42" s="42"/>
      <c r="I42" s="48" t="s">
        <v>41</v>
      </c>
      <c r="J42" s="49"/>
      <c r="K42" s="50">
        <f>K38/77196.2*100</f>
        <v>2.9509224547322277</v>
      </c>
      <c r="L42" s="42"/>
      <c r="M42" s="48" t="s">
        <v>41</v>
      </c>
      <c r="N42" s="24"/>
      <c r="O42" s="10"/>
      <c r="P42" s="24"/>
      <c r="Q42" s="10"/>
    </row>
    <row r="43" spans="7:17" ht="12.75">
      <c r="G43" s="50"/>
      <c r="H43" s="42"/>
      <c r="I43" s="48"/>
      <c r="J43" s="49"/>
      <c r="K43" s="50"/>
      <c r="L43" s="42"/>
      <c r="M43" s="48"/>
      <c r="N43" s="24"/>
      <c r="O43" s="10"/>
      <c r="P43" s="24"/>
      <c r="Q43" s="10"/>
    </row>
    <row r="44" spans="3:17" ht="12.75">
      <c r="C44" t="s">
        <v>117</v>
      </c>
      <c r="G44" s="60" t="s">
        <v>41</v>
      </c>
      <c r="H44" s="42"/>
      <c r="I44" s="60" t="s">
        <v>41</v>
      </c>
      <c r="J44" s="49"/>
      <c r="K44" s="60" t="s">
        <v>41</v>
      </c>
      <c r="L44" s="42"/>
      <c r="M44" s="60" t="s">
        <v>41</v>
      </c>
      <c r="N44" s="24"/>
      <c r="O44" s="10"/>
      <c r="P44" s="24"/>
      <c r="Q44" s="10"/>
    </row>
    <row r="45" spans="3:17" ht="12.75">
      <c r="C45" t="s">
        <v>3</v>
      </c>
      <c r="G45" s="4"/>
      <c r="I45" s="4"/>
      <c r="J45" s="9"/>
      <c r="K45" s="4"/>
      <c r="M45" s="4"/>
      <c r="N45" s="8"/>
      <c r="O45" s="10"/>
      <c r="P45" s="23"/>
      <c r="Q45" s="10"/>
    </row>
    <row r="46" spans="1:17" ht="12.75">
      <c r="A46" s="1" t="s">
        <v>78</v>
      </c>
      <c r="G46" s="4"/>
      <c r="I46" s="4"/>
      <c r="J46" s="4"/>
      <c r="K46" s="4"/>
      <c r="M46" s="4"/>
      <c r="N46" s="10"/>
      <c r="O46" s="10"/>
      <c r="P46" s="10"/>
      <c r="Q46" s="10"/>
    </row>
    <row r="47" spans="1:17" ht="12.75">
      <c r="A47" s="1" t="s">
        <v>118</v>
      </c>
      <c r="G47" s="4"/>
      <c r="I47" s="4"/>
      <c r="J47" s="4"/>
      <c r="K47" s="4"/>
      <c r="M47" s="4"/>
      <c r="N47" s="10"/>
      <c r="O47" s="10"/>
      <c r="P47" s="10"/>
      <c r="Q47" s="10"/>
    </row>
    <row r="48" spans="1:17" ht="12.75">
      <c r="A48" s="1" t="s">
        <v>119</v>
      </c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7" ht="12.75">
      <c r="G51" s="4"/>
      <c r="I51" s="4"/>
      <c r="J51" s="4"/>
      <c r="K51" s="4"/>
      <c r="M51" s="4"/>
      <c r="N51" s="10"/>
      <c r="O51" s="10"/>
      <c r="P51" s="10"/>
      <c r="Q51" s="10"/>
    </row>
    <row r="52" spans="7:17" ht="12.75">
      <c r="G52" s="4"/>
      <c r="I52" s="4"/>
      <c r="J52" s="4"/>
      <c r="K52" s="4"/>
      <c r="M52" s="4"/>
      <c r="N52" s="10"/>
      <c r="O52" s="10"/>
      <c r="P52" s="10"/>
      <c r="Q52" s="10"/>
    </row>
    <row r="53" spans="7:14" ht="12.75">
      <c r="G53" s="4"/>
      <c r="I53" s="4"/>
      <c r="J53" s="4"/>
      <c r="K53" s="4"/>
      <c r="M53" s="4"/>
      <c r="N53" s="10"/>
    </row>
    <row r="54" spans="7:14" ht="12.75">
      <c r="G54" s="4"/>
      <c r="I54" s="4"/>
      <c r="J54" s="4"/>
      <c r="K54" s="4"/>
      <c r="M54" s="4"/>
      <c r="N54" s="10"/>
    </row>
    <row r="55" spans="7:14" ht="12.75">
      <c r="G55" s="4"/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spans="9:14" ht="12.75">
      <c r="I68" s="4"/>
      <c r="J68" s="4"/>
      <c r="K68" s="4"/>
      <c r="N68" s="10"/>
    </row>
    <row r="69" spans="9:14" ht="12.75">
      <c r="I69" s="4"/>
      <c r="J69" s="4"/>
      <c r="K69" s="4"/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  <row r="649" ht="12.75">
      <c r="N649" s="10"/>
    </row>
    <row r="650" ht="12.75">
      <c r="N650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4"/>
  <sheetViews>
    <sheetView workbookViewId="0" topLeftCell="A16">
      <selection activeCell="G42" sqref="G42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2.8515625" style="0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6" t="s">
        <v>114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2.75">
      <c r="A2" s="1" t="s">
        <v>33</v>
      </c>
    </row>
    <row r="3" ht="12.75">
      <c r="A3" s="1" t="s">
        <v>103</v>
      </c>
    </row>
    <row r="4" spans="1:9" ht="13.5" thickBot="1">
      <c r="A4" s="1"/>
      <c r="G4" s="16" t="s">
        <v>9</v>
      </c>
      <c r="I4" s="16" t="s">
        <v>34</v>
      </c>
    </row>
    <row r="5" spans="7:9" ht="12.75">
      <c r="G5" s="3" t="s">
        <v>54</v>
      </c>
      <c r="I5" s="3" t="s">
        <v>54</v>
      </c>
    </row>
    <row r="6" spans="5:9" ht="12.75">
      <c r="E6" s="11"/>
      <c r="G6" s="25" t="s">
        <v>104</v>
      </c>
      <c r="I6" s="25" t="s">
        <v>83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35</v>
      </c>
      <c r="G9" s="4">
        <v>588</v>
      </c>
      <c r="H9" s="4"/>
      <c r="I9" s="13">
        <v>675</v>
      </c>
    </row>
    <row r="10" spans="1:9" ht="12.75">
      <c r="A10" s="1"/>
      <c r="B10" s="1" t="s">
        <v>79</v>
      </c>
      <c r="G10" s="4">
        <v>2677</v>
      </c>
      <c r="H10" s="4"/>
      <c r="I10" s="13">
        <v>1299</v>
      </c>
    </row>
    <row r="11" spans="1:11" ht="12.75">
      <c r="A11" s="1"/>
      <c r="B11" s="1" t="s">
        <v>45</v>
      </c>
      <c r="G11" s="4">
        <v>3140</v>
      </c>
      <c r="H11" s="4"/>
      <c r="I11" s="13">
        <v>0</v>
      </c>
      <c r="K11" s="41"/>
    </row>
    <row r="12" spans="1:9" ht="12.75">
      <c r="A12" s="1"/>
      <c r="B12" s="1"/>
      <c r="G12" s="4"/>
      <c r="H12" s="4"/>
      <c r="I12" s="13"/>
    </row>
    <row r="13" spans="1:9" ht="12.75">
      <c r="A13" s="1"/>
      <c r="B13" s="1" t="s">
        <v>5</v>
      </c>
      <c r="G13" s="4"/>
      <c r="H13" s="4"/>
      <c r="I13" s="4"/>
    </row>
    <row r="14" spans="2:9" ht="12.75">
      <c r="B14" s="37" t="s">
        <v>46</v>
      </c>
      <c r="G14" s="17">
        <f>4667+665</f>
        <v>5332</v>
      </c>
      <c r="H14" s="4"/>
      <c r="I14" s="8">
        <v>4556</v>
      </c>
    </row>
    <row r="15" spans="2:9" ht="12.75">
      <c r="B15" s="37" t="s">
        <v>58</v>
      </c>
      <c r="G15" s="4">
        <f>2933+8697</f>
        <v>11630</v>
      </c>
      <c r="H15" s="4"/>
      <c r="I15" s="13">
        <v>2416</v>
      </c>
    </row>
    <row r="16" spans="7:9" ht="12.75">
      <c r="G16" s="6">
        <f>SUM(G14:G15)</f>
        <v>16962</v>
      </c>
      <c r="H16" s="4"/>
      <c r="I16" s="6">
        <f>SUM(I14:I15)</f>
        <v>6972</v>
      </c>
    </row>
    <row r="17" spans="7:9" ht="12.75">
      <c r="G17" s="8"/>
      <c r="H17" s="4"/>
      <c r="I17" s="8"/>
    </row>
    <row r="18" spans="1:9" ht="12.75">
      <c r="A18" s="1"/>
      <c r="B18" s="1" t="s">
        <v>6</v>
      </c>
      <c r="G18" s="4"/>
      <c r="H18" s="4"/>
      <c r="I18" s="4"/>
    </row>
    <row r="19" spans="7:9" ht="12.75">
      <c r="G19" s="4"/>
      <c r="H19" s="4"/>
      <c r="I19" s="13"/>
    </row>
    <row r="20" spans="2:9" ht="12.75">
      <c r="B20" s="37" t="s">
        <v>59</v>
      </c>
      <c r="G20" s="4">
        <f>822+629</f>
        <v>1451</v>
      </c>
      <c r="H20" s="4"/>
      <c r="I20" s="13">
        <v>709</v>
      </c>
    </row>
    <row r="21" spans="2:9" ht="12.75">
      <c r="B21" s="37" t="s">
        <v>80</v>
      </c>
      <c r="G21" s="4">
        <v>12</v>
      </c>
      <c r="H21" s="4"/>
      <c r="I21" s="13">
        <v>12</v>
      </c>
    </row>
    <row r="22" spans="2:9" ht="12.75">
      <c r="B22" s="39" t="s">
        <v>4</v>
      </c>
      <c r="G22" s="51">
        <v>26</v>
      </c>
      <c r="H22" s="4"/>
      <c r="I22" s="13">
        <v>27</v>
      </c>
    </row>
    <row r="23" spans="2:9" ht="12.75">
      <c r="B23" s="39"/>
      <c r="G23" s="5"/>
      <c r="H23" s="4"/>
      <c r="I23" s="18"/>
    </row>
    <row r="24" spans="7:9" ht="12.75">
      <c r="G24" s="6">
        <f>SUM(G19:G23)</f>
        <v>1489</v>
      </c>
      <c r="H24" s="4"/>
      <c r="I24" s="6">
        <f>SUM(I19:I23)</f>
        <v>748</v>
      </c>
    </row>
    <row r="25" spans="7:9" ht="12.75">
      <c r="G25" s="4"/>
      <c r="H25" s="4"/>
      <c r="I25" s="4"/>
    </row>
    <row r="26" spans="1:9" ht="12.75">
      <c r="A26" s="1"/>
      <c r="B26" s="1" t="s">
        <v>43</v>
      </c>
      <c r="G26" s="4">
        <f>G16-G24</f>
        <v>15473</v>
      </c>
      <c r="H26" s="4"/>
      <c r="I26" s="4">
        <f>I16-I24</f>
        <v>6224</v>
      </c>
    </row>
    <row r="27" spans="7:9" ht="12.75">
      <c r="G27" s="4"/>
      <c r="H27" s="4"/>
      <c r="I27" s="13" t="s">
        <v>3</v>
      </c>
    </row>
    <row r="28" spans="7:9" ht="13.5" thickBot="1">
      <c r="G28" s="7">
        <f>+G9+G10+G26+G11</f>
        <v>21878</v>
      </c>
      <c r="H28" s="4"/>
      <c r="I28" s="7">
        <f>+I9+I10+I26+I11</f>
        <v>8198</v>
      </c>
    </row>
    <row r="29" spans="7:9" ht="13.5" thickTop="1">
      <c r="G29" s="8"/>
      <c r="H29" s="4"/>
      <c r="I29" s="8"/>
    </row>
    <row r="30" spans="1:9" ht="12.75">
      <c r="A30" s="1"/>
      <c r="B30" s="1" t="s">
        <v>44</v>
      </c>
      <c r="G30" s="4"/>
      <c r="H30" s="4"/>
      <c r="I30" s="4"/>
    </row>
    <row r="31" spans="1:9" ht="12.75">
      <c r="A31" s="1"/>
      <c r="B31" s="38" t="s">
        <v>60</v>
      </c>
      <c r="G31" s="13">
        <v>13164</v>
      </c>
      <c r="H31" s="4"/>
      <c r="I31" s="13">
        <v>8403</v>
      </c>
    </row>
    <row r="32" spans="1:9" ht="12.75">
      <c r="A32" s="1"/>
      <c r="B32" s="38" t="s">
        <v>7</v>
      </c>
      <c r="G32" s="4">
        <f>9551+2278-3144-9</f>
        <v>8676</v>
      </c>
      <c r="H32" s="4"/>
      <c r="I32" s="4">
        <v>-255</v>
      </c>
    </row>
    <row r="33" spans="2:9" ht="12.75">
      <c r="B33" s="37"/>
      <c r="G33" s="18"/>
      <c r="H33" s="4"/>
      <c r="I33" s="18"/>
    </row>
    <row r="34" spans="2:9" ht="12.75">
      <c r="B34" s="37" t="s">
        <v>61</v>
      </c>
      <c r="G34" s="4">
        <f>SUM(G31:G33)</f>
        <v>21840</v>
      </c>
      <c r="H34" s="4"/>
      <c r="I34" s="4">
        <f>SUM(I31:I33)</f>
        <v>8148</v>
      </c>
    </row>
    <row r="35" spans="7:9" ht="12.75">
      <c r="G35" s="4"/>
      <c r="H35" s="4"/>
      <c r="I35" s="4"/>
    </row>
    <row r="36" spans="1:9" ht="12.75">
      <c r="A36" s="1"/>
      <c r="B36" s="1" t="s">
        <v>81</v>
      </c>
      <c r="G36" s="13" t="s">
        <v>3</v>
      </c>
      <c r="H36" s="4"/>
      <c r="I36" s="13"/>
    </row>
    <row r="37" spans="1:9" ht="12.75">
      <c r="A37" s="1"/>
      <c r="B37" s="38" t="s">
        <v>82</v>
      </c>
      <c r="C37" s="27"/>
      <c r="D37" s="27"/>
      <c r="E37" s="2"/>
      <c r="G37" s="4">
        <f>50-G21</f>
        <v>38</v>
      </c>
      <c r="H37" s="4"/>
      <c r="I37" s="13">
        <v>50</v>
      </c>
    </row>
    <row r="38" spans="1:9" ht="12.75">
      <c r="A38" s="1"/>
      <c r="B38" s="27"/>
      <c r="C38" s="27"/>
      <c r="D38" s="27"/>
      <c r="E38" s="2"/>
      <c r="G38" s="4"/>
      <c r="H38" s="4"/>
      <c r="I38" s="13"/>
    </row>
    <row r="39" spans="2:9" ht="13.5" thickBot="1">
      <c r="B39" s="27"/>
      <c r="C39" s="27"/>
      <c r="D39" s="27"/>
      <c r="G39" s="7">
        <f>SUM(G34:G38)</f>
        <v>21878</v>
      </c>
      <c r="H39" s="4"/>
      <c r="I39" s="7">
        <f>SUM(I34:I38)</f>
        <v>8198</v>
      </c>
    </row>
    <row r="40" spans="7:9" ht="13.5" thickTop="1">
      <c r="G40" s="4"/>
      <c r="H40" s="4"/>
      <c r="I40" s="4"/>
    </row>
    <row r="41" spans="1:9" ht="12.75">
      <c r="A41" s="1"/>
      <c r="B41" s="1" t="s">
        <v>116</v>
      </c>
      <c r="G41" s="50">
        <f>(+G34-G11-G10)/131643.6*100</f>
        <v>12.171499412048895</v>
      </c>
      <c r="H41" s="52"/>
      <c r="I41" s="50">
        <f>(+I34-I11-I10)/I31*100</f>
        <v>81.5066047840057</v>
      </c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ht="12.75">
      <c r="B44" s="1" t="s">
        <v>62</v>
      </c>
    </row>
    <row r="45" spans="2:9" ht="12.75">
      <c r="B45" s="1" t="s">
        <v>71</v>
      </c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81"/>
  <sheetViews>
    <sheetView workbookViewId="0" topLeftCell="A1">
      <selection activeCell="C5" sqref="C5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</cols>
  <sheetData>
    <row r="1" ht="12.75">
      <c r="A1" s="36" t="str">
        <f>'BS'!A1</f>
        <v>The Media Shoppe Berhad (383028-D)</v>
      </c>
    </row>
    <row r="2" spans="1:2" ht="12.75">
      <c r="A2" s="1" t="s">
        <v>37</v>
      </c>
      <c r="B2" s="1"/>
    </row>
    <row r="3" spans="1:2" ht="12.75">
      <c r="A3" s="1" t="s">
        <v>105</v>
      </c>
      <c r="B3" s="1"/>
    </row>
    <row r="5" ht="12.75">
      <c r="C5" s="59" t="s">
        <v>106</v>
      </c>
    </row>
    <row r="6" ht="12.75">
      <c r="C6" s="3" t="s">
        <v>2</v>
      </c>
    </row>
    <row r="8" spans="1:3" ht="12.75">
      <c r="A8" s="1" t="s">
        <v>30</v>
      </c>
      <c r="C8" s="4">
        <v>3316</v>
      </c>
    </row>
    <row r="9" spans="1:3" ht="12.75">
      <c r="A9" t="s">
        <v>72</v>
      </c>
      <c r="C9" s="4"/>
    </row>
    <row r="10" spans="1:3" ht="12.75">
      <c r="A10" t="s">
        <v>24</v>
      </c>
      <c r="C10" s="4">
        <f>433+197</f>
        <v>630</v>
      </c>
    </row>
    <row r="11" spans="1:3" ht="12.75">
      <c r="A11" t="s">
        <v>38</v>
      </c>
      <c r="C11" s="4">
        <v>3</v>
      </c>
    </row>
    <row r="12" spans="1:3" ht="12.75">
      <c r="A12" t="s">
        <v>84</v>
      </c>
      <c r="C12" s="4">
        <v>-1013</v>
      </c>
    </row>
    <row r="13" ht="12.75">
      <c r="C13" s="5"/>
    </row>
    <row r="14" spans="1:3" ht="12.75">
      <c r="A14" s="1" t="s">
        <v>18</v>
      </c>
      <c r="C14" s="8">
        <f>SUM(C8:C13)</f>
        <v>2936</v>
      </c>
    </row>
    <row r="15" ht="12.75">
      <c r="C15" s="4"/>
    </row>
    <row r="16" spans="1:3" ht="12.75">
      <c r="A16" t="s">
        <v>11</v>
      </c>
      <c r="C16" s="4"/>
    </row>
    <row r="17" spans="1:3" ht="12.75">
      <c r="A17" s="27" t="s">
        <v>63</v>
      </c>
      <c r="C17" s="4">
        <f>-188-388</f>
        <v>-576</v>
      </c>
    </row>
    <row r="18" spans="1:3" ht="12.75">
      <c r="A18" s="27" t="s">
        <v>64</v>
      </c>
      <c r="C18" s="4">
        <v>242</v>
      </c>
    </row>
    <row r="19" spans="1:3" ht="12.75">
      <c r="A19" s="27"/>
      <c r="C19" s="4"/>
    </row>
    <row r="20" spans="1:3" ht="12.75">
      <c r="A20" s="27" t="s">
        <v>87</v>
      </c>
      <c r="C20" s="6">
        <f>SUM(C14:C19)</f>
        <v>2602</v>
      </c>
    </row>
    <row r="21" spans="1:3" ht="12.75">
      <c r="A21" s="27"/>
      <c r="C21" s="4"/>
    </row>
    <row r="22" spans="1:3" ht="12.75">
      <c r="A22" s="27" t="s">
        <v>88</v>
      </c>
      <c r="C22" s="4">
        <v>-26</v>
      </c>
    </row>
    <row r="23" ht="12.75">
      <c r="C23" s="5"/>
    </row>
    <row r="24" spans="1:3" ht="13.5" thickBot="1">
      <c r="A24" s="1" t="s">
        <v>67</v>
      </c>
      <c r="C24" s="7">
        <f>SUM(C20:C23)</f>
        <v>2576</v>
      </c>
    </row>
    <row r="25" ht="13.5" thickTop="1">
      <c r="C25" s="13"/>
    </row>
    <row r="26" spans="1:3" ht="12.75">
      <c r="A26" s="1" t="s">
        <v>25</v>
      </c>
      <c r="C26" s="4"/>
    </row>
    <row r="27" spans="1:4" ht="12.75">
      <c r="A27" t="s">
        <v>86</v>
      </c>
      <c r="B27" t="s">
        <v>91</v>
      </c>
      <c r="C27" s="4">
        <v>-2234</v>
      </c>
      <c r="D27" s="2"/>
    </row>
    <row r="28" spans="1:3" ht="12.75">
      <c r="A28" s="27" t="s">
        <v>79</v>
      </c>
      <c r="C28" s="4">
        <v>-1057</v>
      </c>
    </row>
    <row r="29" spans="1:3" ht="12.75">
      <c r="A29" t="s">
        <v>39</v>
      </c>
      <c r="C29" s="4">
        <v>-110</v>
      </c>
    </row>
    <row r="30" ht="12.75">
      <c r="C30" s="13"/>
    </row>
    <row r="31" spans="1:3" ht="12.75">
      <c r="A31" s="1" t="s">
        <v>19</v>
      </c>
      <c r="C31" s="6">
        <f>SUM(C27:C30)</f>
        <v>-3401</v>
      </c>
    </row>
    <row r="32" ht="12.75">
      <c r="C32" s="4"/>
    </row>
    <row r="33" spans="1:3" ht="12.75">
      <c r="A33" s="1" t="s">
        <v>26</v>
      </c>
      <c r="C33" s="4"/>
    </row>
    <row r="34" spans="1:3" ht="12.75">
      <c r="A34" s="27" t="s">
        <v>110</v>
      </c>
      <c r="C34" s="4">
        <v>11439</v>
      </c>
    </row>
    <row r="35" spans="1:3" ht="12.75">
      <c r="A35" s="27" t="s">
        <v>111</v>
      </c>
      <c r="C35" s="4">
        <v>-1385</v>
      </c>
    </row>
    <row r="36" spans="1:3" ht="12.75">
      <c r="A36" t="s">
        <v>50</v>
      </c>
      <c r="C36" s="13">
        <v>-3</v>
      </c>
    </row>
    <row r="37" spans="1:3" ht="12.75">
      <c r="A37" s="27" t="s">
        <v>85</v>
      </c>
      <c r="C37" s="13">
        <v>-12</v>
      </c>
    </row>
    <row r="38" spans="1:3" ht="12.75">
      <c r="A38" s="42"/>
      <c r="B38" s="42"/>
      <c r="C38" s="43"/>
    </row>
    <row r="39" spans="1:3" ht="12.75">
      <c r="A39" s="1" t="s">
        <v>20</v>
      </c>
      <c r="C39" s="6">
        <f>SUM(C34:C38)</f>
        <v>10039</v>
      </c>
    </row>
    <row r="40" ht="12.75">
      <c r="C40" s="4"/>
    </row>
    <row r="41" spans="1:3" ht="12.75">
      <c r="A41" t="s">
        <v>3</v>
      </c>
      <c r="C41" s="13"/>
    </row>
    <row r="42" spans="1:3" ht="12.75">
      <c r="A42" t="s">
        <v>27</v>
      </c>
      <c r="C42" s="4">
        <f>C24+C31+C39</f>
        <v>9214</v>
      </c>
    </row>
    <row r="43" ht="12.75">
      <c r="C43" s="4"/>
    </row>
    <row r="44" spans="1:3" ht="12.75">
      <c r="A44" t="s">
        <v>21</v>
      </c>
      <c r="C44" s="4">
        <v>2416</v>
      </c>
    </row>
    <row r="45" ht="12.75">
      <c r="C45" s="4"/>
    </row>
    <row r="46" spans="1:3" ht="12.75">
      <c r="A46" t="s">
        <v>42</v>
      </c>
      <c r="B46" t="s">
        <v>92</v>
      </c>
      <c r="C46" s="44">
        <f>SUM(C42:C45)</f>
        <v>11630</v>
      </c>
    </row>
    <row r="47" spans="1:3" ht="12.75">
      <c r="A47" t="s">
        <v>3</v>
      </c>
      <c r="C47" s="13" t="s">
        <v>3</v>
      </c>
    </row>
    <row r="48" ht="12.75">
      <c r="C48" s="4"/>
    </row>
    <row r="49" spans="3:7" ht="12.75">
      <c r="C49" s="4"/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1:3" ht="12.75">
      <c r="A51" s="1" t="s">
        <v>65</v>
      </c>
      <c r="B51" s="1"/>
      <c r="C51" s="1"/>
    </row>
    <row r="52" spans="1:3" ht="12.75">
      <c r="A52" s="1" t="s">
        <v>73</v>
      </c>
      <c r="B52" s="1"/>
      <c r="C52" s="1"/>
    </row>
    <row r="55" ht="12.75">
      <c r="A55" s="1" t="s">
        <v>91</v>
      </c>
    </row>
    <row r="56" ht="12.75">
      <c r="A56" s="45" t="s">
        <v>93</v>
      </c>
    </row>
    <row r="57" ht="12.75">
      <c r="A57" s="27" t="s">
        <v>94</v>
      </c>
    </row>
    <row r="58" spans="1:2" ht="12.75">
      <c r="A58" s="45"/>
      <c r="B58" s="46">
        <v>38260</v>
      </c>
    </row>
    <row r="59" spans="1:2" ht="12.75">
      <c r="A59" s="45"/>
      <c r="B59" s="46"/>
    </row>
    <row r="60" spans="1:2" ht="12.75">
      <c r="A60" s="53" t="s">
        <v>79</v>
      </c>
      <c r="B60" s="54">
        <v>754</v>
      </c>
    </row>
    <row r="61" spans="1:2" ht="12.75">
      <c r="A61" s="53" t="s">
        <v>95</v>
      </c>
      <c r="B61" s="54">
        <v>200</v>
      </c>
    </row>
    <row r="62" spans="1:2" ht="12.75">
      <c r="A62" s="27" t="s">
        <v>58</v>
      </c>
      <c r="B62" s="54">
        <v>6</v>
      </c>
    </row>
    <row r="63" spans="1:2" ht="12.75">
      <c r="A63" s="27" t="s">
        <v>96</v>
      </c>
      <c r="B63" s="54">
        <v>-500</v>
      </c>
    </row>
    <row r="64" spans="1:2" ht="12.75">
      <c r="A64" t="s">
        <v>99</v>
      </c>
      <c r="B64" s="54">
        <v>3140</v>
      </c>
    </row>
    <row r="65" spans="1:2" ht="12.75">
      <c r="A65" s="27" t="s">
        <v>100</v>
      </c>
      <c r="B65" s="57">
        <v>-1360</v>
      </c>
    </row>
    <row r="66" spans="1:2" ht="12.75">
      <c r="A66" s="27" t="s">
        <v>101</v>
      </c>
      <c r="B66" s="54">
        <f>SUM(B60:B65)</f>
        <v>2240</v>
      </c>
    </row>
    <row r="67" spans="1:2" ht="12.75">
      <c r="A67" s="27" t="s">
        <v>97</v>
      </c>
      <c r="B67" s="54">
        <f>-B62</f>
        <v>-6</v>
      </c>
    </row>
    <row r="68" spans="1:2" ht="13.5" thickBot="1">
      <c r="A68" s="27" t="s">
        <v>98</v>
      </c>
      <c r="B68" s="55">
        <f>SUM(B66:B67)</f>
        <v>2234</v>
      </c>
    </row>
    <row r="69" spans="1:2" ht="13.5" thickTop="1">
      <c r="A69" s="27"/>
      <c r="B69" s="56"/>
    </row>
    <row r="70" ht="12.75">
      <c r="A70" s="1" t="s">
        <v>92</v>
      </c>
    </row>
    <row r="71" spans="1:3" ht="12.75">
      <c r="A71" s="45" t="s">
        <v>51</v>
      </c>
      <c r="B71" s="46">
        <v>38352</v>
      </c>
      <c r="C71" s="46">
        <v>37986</v>
      </c>
    </row>
    <row r="73" spans="1:3" ht="12.75">
      <c r="A73" t="s">
        <v>89</v>
      </c>
      <c r="B73" s="4">
        <v>2933</v>
      </c>
      <c r="C73" s="4">
        <v>2297</v>
      </c>
    </row>
    <row r="74" spans="1:3" ht="12.75">
      <c r="A74" t="s">
        <v>52</v>
      </c>
      <c r="B74" s="41">
        <v>8697</v>
      </c>
      <c r="C74" s="4">
        <v>119</v>
      </c>
    </row>
    <row r="75" spans="2:3" ht="13.5" thickBot="1">
      <c r="B75" s="58">
        <f>SUM(B73:B74)</f>
        <v>11630</v>
      </c>
      <c r="C75" s="47">
        <f>SUM(C73:C74)</f>
        <v>2416</v>
      </c>
    </row>
    <row r="76" ht="13.5" thickTop="1"/>
    <row r="81" ht="12.75">
      <c r="A81" s="41"/>
    </row>
  </sheetData>
  <printOptions/>
  <pageMargins left="0.25" right="0.2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0"/>
  <sheetViews>
    <sheetView workbookViewId="0" topLeftCell="A1">
      <selection activeCell="A21" sqref="A21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6" t="str">
        <f>'CASH FLOW'!A1</f>
        <v>The Media Shoppe Berhad (383028-D)</v>
      </c>
    </row>
    <row r="2" spans="1:5" ht="12.75">
      <c r="A2" s="1" t="s">
        <v>36</v>
      </c>
      <c r="B2" s="1"/>
      <c r="C2" s="1"/>
      <c r="D2" s="1"/>
      <c r="E2" s="1"/>
    </row>
    <row r="3" spans="1:5" ht="12.75">
      <c r="A3" s="1" t="s">
        <v>105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47</v>
      </c>
      <c r="E6" s="3"/>
      <c r="F6" s="3" t="s">
        <v>14</v>
      </c>
      <c r="G6" s="3"/>
      <c r="H6" s="3" t="s">
        <v>49</v>
      </c>
      <c r="I6" s="3"/>
      <c r="J6" s="3"/>
    </row>
    <row r="7" spans="2:10" ht="13.5" thickBot="1">
      <c r="B7" s="16" t="s">
        <v>13</v>
      </c>
      <c r="C7" s="16"/>
      <c r="D7" s="16" t="s">
        <v>48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107</v>
      </c>
    </row>
    <row r="12" spans="1:10" ht="12.75">
      <c r="A12" t="s">
        <v>74</v>
      </c>
      <c r="B12" s="4">
        <v>8403</v>
      </c>
      <c r="C12" s="4"/>
      <c r="D12" s="4">
        <v>2899</v>
      </c>
      <c r="E12" s="4"/>
      <c r="F12" s="4">
        <v>-3145</v>
      </c>
      <c r="G12" s="4"/>
      <c r="H12" s="4">
        <v>-9</v>
      </c>
      <c r="I12" s="4"/>
      <c r="J12" s="4">
        <f>SUM(B12:I12)</f>
        <v>8148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0" t="s">
        <v>86</v>
      </c>
      <c r="B14" s="4">
        <v>1360</v>
      </c>
      <c r="C14" s="4"/>
      <c r="D14" s="4">
        <v>0</v>
      </c>
      <c r="E14" s="4"/>
      <c r="F14" s="51" t="s">
        <v>66</v>
      </c>
      <c r="G14" s="4"/>
      <c r="H14" s="51" t="s">
        <v>66</v>
      </c>
      <c r="I14" s="4"/>
      <c r="J14" s="4">
        <f>SUM(B14:I14)</f>
        <v>1360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t="s">
        <v>112</v>
      </c>
      <c r="B16" s="51">
        <v>3401</v>
      </c>
      <c r="C16" s="4"/>
      <c r="D16" s="51">
        <v>8038</v>
      </c>
      <c r="E16" s="4"/>
      <c r="F16" s="51" t="s">
        <v>66</v>
      </c>
      <c r="G16" s="4"/>
      <c r="H16" s="4">
        <v>0</v>
      </c>
      <c r="I16" s="4"/>
      <c r="J16" s="4">
        <f>SUM(B16:I16)</f>
        <v>11439</v>
      </c>
    </row>
    <row r="17" spans="2:10" ht="12.75">
      <c r="B17" s="51"/>
      <c r="C17" s="4"/>
      <c r="D17" s="51"/>
      <c r="E17" s="4"/>
      <c r="F17" s="51"/>
      <c r="G17" s="4"/>
      <c r="H17" s="4"/>
      <c r="I17" s="4"/>
      <c r="J17" s="4"/>
    </row>
    <row r="18" spans="1:10" ht="12.75">
      <c r="A18" t="s">
        <v>113</v>
      </c>
      <c r="B18" s="51">
        <v>0</v>
      </c>
      <c r="C18" s="4"/>
      <c r="D18" s="51">
        <v>-1385</v>
      </c>
      <c r="E18" s="4"/>
      <c r="F18" s="51"/>
      <c r="G18" s="4"/>
      <c r="H18" s="4"/>
      <c r="I18" s="4"/>
      <c r="J18" s="4">
        <f>SUM(B18:I18)</f>
        <v>-1385</v>
      </c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27" t="s">
        <v>108</v>
      </c>
      <c r="B20" s="51" t="s">
        <v>66</v>
      </c>
      <c r="C20" s="4"/>
      <c r="D20" s="51" t="s">
        <v>66</v>
      </c>
      <c r="E20" s="4"/>
      <c r="F20" s="4">
        <v>2278</v>
      </c>
      <c r="G20" s="4"/>
      <c r="H20" s="51" t="s">
        <v>66</v>
      </c>
      <c r="I20" s="4"/>
      <c r="J20" s="4">
        <f>SUM(B20:I20)</f>
        <v>2278</v>
      </c>
    </row>
    <row r="21" spans="2:10" ht="13.5" thickBot="1">
      <c r="B21" s="12"/>
      <c r="C21" s="4"/>
      <c r="D21" s="12"/>
      <c r="E21" s="4"/>
      <c r="F21" s="12"/>
      <c r="G21" s="4"/>
      <c r="H21" s="12"/>
      <c r="I21" s="4"/>
      <c r="J21" s="12"/>
    </row>
    <row r="22" spans="2:10" ht="12.75">
      <c r="B22" s="13" t="s">
        <v>3</v>
      </c>
      <c r="C22" s="4"/>
      <c r="D22" s="13" t="s">
        <v>3</v>
      </c>
      <c r="E22" s="4"/>
      <c r="F22" s="4"/>
      <c r="G22" s="4"/>
      <c r="H22" s="13" t="s">
        <v>3</v>
      </c>
      <c r="I22" s="4"/>
      <c r="J22" s="4"/>
    </row>
    <row r="23" spans="1:10" ht="12.75">
      <c r="A23" t="s">
        <v>109</v>
      </c>
      <c r="B23" s="4">
        <f>SUM(B12:B22)</f>
        <v>13164</v>
      </c>
      <c r="C23" s="4"/>
      <c r="D23" s="4">
        <f>SUM(D12:D22)</f>
        <v>9552</v>
      </c>
      <c r="E23" s="4"/>
      <c r="F23" s="4">
        <f>SUM(F12:F22)</f>
        <v>-867</v>
      </c>
      <c r="G23" s="4"/>
      <c r="H23" s="4">
        <f>SUM(H12:H22)</f>
        <v>-9</v>
      </c>
      <c r="I23" s="4"/>
      <c r="J23" s="4">
        <f>SUM(J12:J22)</f>
        <v>21840</v>
      </c>
    </row>
    <row r="24" spans="1:10" ht="13.5" thickBot="1">
      <c r="A24" t="s">
        <v>3</v>
      </c>
      <c r="B24" s="12"/>
      <c r="C24" s="4"/>
      <c r="D24" s="12"/>
      <c r="E24" s="4"/>
      <c r="F24" s="12"/>
      <c r="G24" s="4"/>
      <c r="H24" s="12"/>
      <c r="I24" s="4"/>
      <c r="J24" s="12"/>
    </row>
    <row r="25" ht="12.75">
      <c r="A25" s="26"/>
    </row>
    <row r="27" spans="1:11" ht="12.75">
      <c r="A27" s="1" t="s">
        <v>90</v>
      </c>
      <c r="B27" s="1"/>
      <c r="C27" s="1"/>
      <c r="D27" s="1"/>
      <c r="E27" s="1"/>
      <c r="F27" s="1"/>
      <c r="G27" s="1"/>
      <c r="H27" s="1"/>
      <c r="I27" s="27"/>
      <c r="J27" s="27"/>
      <c r="K27" s="27"/>
    </row>
    <row r="28" spans="1:11" ht="12.75">
      <c r="A28" s="1" t="s">
        <v>75</v>
      </c>
      <c r="B28" s="1"/>
      <c r="C28" s="1"/>
      <c r="D28" s="1"/>
      <c r="E28" s="1"/>
      <c r="F28" s="1"/>
      <c r="G28" s="1"/>
      <c r="H28" s="1"/>
      <c r="I28" s="27"/>
      <c r="J28" s="27"/>
      <c r="K28" s="27"/>
    </row>
    <row r="29" spans="1:10" ht="12.75">
      <c r="A29" s="26"/>
      <c r="J29" s="27"/>
    </row>
    <row r="30" ht="12.75">
      <c r="A30" s="26"/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Hicks</cp:lastModifiedBy>
  <cp:lastPrinted>2005-02-17T10:45:10Z</cp:lastPrinted>
  <dcterms:created xsi:type="dcterms:W3CDTF">1999-09-28T02:28:44Z</dcterms:created>
  <dcterms:modified xsi:type="dcterms:W3CDTF">2005-03-01T07:03:04Z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